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630\"/>
    </mc:Choice>
  </mc:AlternateContent>
  <xr:revisionPtr revIDLastSave="0" documentId="13_ncr:1_{99B73CA6-322F-438F-8340-E50356FD5BF3}" xr6:coauthVersionLast="47" xr6:coauthVersionMax="47" xr10:uidLastSave="{00000000-0000-0000-0000-000000000000}"/>
  <bookViews>
    <workbookView xWindow="612" yWindow="1728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29" i="1" l="1"/>
  <c r="C30" i="1" s="1"/>
  <c r="I38" i="1"/>
  <c r="I37" i="1"/>
  <c r="I36" i="1"/>
  <c r="I35" i="1"/>
  <c r="I34" i="1"/>
  <c r="G63" i="2"/>
  <c r="G64" i="2" s="1"/>
  <c r="G66" i="2" s="1"/>
  <c r="G67" i="2" s="1"/>
  <c r="G68" i="2" s="1"/>
  <c r="C37" i="1" s="1"/>
  <c r="F63" i="2"/>
  <c r="F64" i="2" s="1"/>
  <c r="F66" i="2" s="1"/>
  <c r="F67" i="2" s="1"/>
  <c r="F68" i="2" s="1"/>
  <c r="E63" i="2"/>
  <c r="E64" i="2" s="1"/>
  <c r="E66" i="2" s="1"/>
  <c r="E67" i="2" s="1"/>
  <c r="E68" i="2" s="1"/>
  <c r="G62" i="2"/>
  <c r="F62" i="2"/>
  <c r="E62" i="2"/>
  <c r="D62" i="2"/>
  <c r="D63" i="2" s="1"/>
  <c r="G55" i="2"/>
  <c r="F55" i="2"/>
  <c r="E55" i="2"/>
  <c r="D55" i="2"/>
  <c r="H54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29" i="2" l="1"/>
  <c r="H55" i="2"/>
  <c r="H23" i="2"/>
  <c r="H32" i="2"/>
  <c r="H41" i="2"/>
  <c r="C32" i="1"/>
  <c r="C31" i="1"/>
  <c r="D64" i="2"/>
  <c r="H63" i="2"/>
  <c r="H62" i="2"/>
  <c r="D66" i="2" l="1"/>
  <c r="H64" i="2"/>
  <c r="D67" i="2" l="1"/>
  <c r="H66" i="2"/>
  <c r="D68" i="2" l="1"/>
  <c r="H67" i="2"/>
  <c r="H68" i="2" l="1"/>
  <c r="C35" i="1"/>
  <c r="C38" i="1" s="1"/>
  <c r="C40" i="1" l="1"/>
  <c r="C42" i="1" s="1"/>
  <c r="C39" i="1"/>
</calcChain>
</file>

<file path=xl/sharedStrings.xml><?xml version="1.0" encoding="utf-8"?>
<sst xmlns="http://schemas.openxmlformats.org/spreadsheetml/2006/main" count="222" uniqueCount="128">
  <si>
    <t>СВОДКА ЗАТРАТ</t>
  </si>
  <si>
    <t>P_0630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</si>
  <si>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</si>
  <si>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</si>
  <si>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</si>
  <si>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</si>
  <si>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</si>
  <si>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</si>
  <si>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</si>
  <si>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</si>
  <si>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</si>
  <si>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</si>
  <si>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</si>
  <si>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</si>
  <si>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</si>
  <si>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</si>
  <si>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</si>
  <si>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</si>
  <si>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</si>
  <si>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</si>
  <si>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</si>
  <si>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</si>
  <si>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</si>
  <si>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</si>
  <si>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</si>
  <si>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</si>
  <si>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</si>
  <si>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</si>
  <si>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</si>
  <si>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</si>
  <si>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</si>
  <si>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</si>
  <si>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</si>
  <si>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</si>
  <si>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</si>
  <si>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</si>
  <si>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</si>
  <si>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</si>
  <si>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</si>
  <si>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</si>
  <si>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</si>
  <si>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</si>
  <si>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</si>
  <si>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</si>
  <si>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</si>
  <si>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</si>
  <si>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</si>
  <si>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</si>
  <si>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</si>
  <si>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</si>
  <si>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</si>
  <si>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</si>
  <si>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</si>
  <si>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</si>
  <si>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</si>
  <si>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</si>
  <si>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</si>
  <si>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</si>
  <si>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</si>
  <si>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</si>
  <si>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</si>
  <si>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</si>
  <si>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</si>
  <si>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</si>
  <si>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</si>
  <si>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</si>
  <si>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</si>
  <si>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</si>
  <si>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</si>
  <si>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</si>
  <si>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</si>
  <si>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</si>
  <si>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</si>
  <si>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</si>
  <si>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</si>
  <si>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</si>
  <si>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</si>
  <si>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</si>
  <si>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</si>
  <si>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</si>
  <si>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</si>
  <si>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</si>
  <si>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</si>
  <si>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</si>
  <si>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</si>
  <si>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</si>
  <si>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</si>
  <si>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</si>
  <si>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</si>
  <si>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</si>
  <si>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</si>
  <si>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</si>
  <si>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</si>
  <si>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</si>
  <si>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</si>
  <si>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</si>
  <si>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</si>
  <si>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</si>
  <si>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27-12-01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</si>
  <si>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</si>
  <si>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</si>
  <si>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</si>
  <si>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</si>
  <si>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</si>
  <si>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</si>
  <si>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</si>
  <si>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</si>
  <si>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</si>
  <si>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</si>
  <si>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</si>
  <si>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</si>
  <si>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</si>
  <si>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</si>
  <si>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</si>
  <si>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</si>
  <si>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</si>
  <si>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</si>
  <si>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</si>
  <si>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</si>
  <si>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</si>
  <si>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</si>
  <si>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</si>
  <si>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</si>
  <si>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</si>
  <si>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</si>
  <si>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</si>
  <si>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</si>
  <si>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 кВ Ф-1,2,3,4 от ТП-123 до д. 25 по ул.Карбышева г.о. Тольятти Самарская область (четыре одноцепные протяженностью 0,52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</si>
</sst>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A25" sqref="A25:C25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6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127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112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113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114</v>
      </c>
      <c r="C26" s="54"/>
      <c r="D26" s="51"/>
      <c r="E26" s="51"/>
      <c r="F26" s="51"/>
      <c r="G26" s="52"/>
      <c r="H26" s="52" t="s">
        <v>115</v>
      </c>
      <c r="I26" s="52"/>
    </row>
    <row r="27" spans="1:9" ht="16.95" customHeight="1" x14ac:dyDescent="0.3">
      <c r="A27" s="55" t="s">
        <v>6</v>
      </c>
      <c r="B27" s="53" t="s">
        <v>116</v>
      </c>
      <c r="C27" s="56">
        <v>0</v>
      </c>
      <c r="D27" s="57"/>
      <c r="E27" s="57"/>
      <c r="F27" s="57"/>
      <c r="G27" s="58" t="s">
        <v>117</v>
      </c>
      <c r="H27" s="58" t="s">
        <v>118</v>
      </c>
      <c r="I27" s="58" t="s">
        <v>119</v>
      </c>
    </row>
    <row r="28" spans="1:9" ht="16.95" customHeight="1" x14ac:dyDescent="0.3">
      <c r="A28" s="55" t="s">
        <v>7</v>
      </c>
      <c r="B28" s="53" t="s">
        <v>120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121</v>
      </c>
      <c r="C29" s="62">
        <f>ССР!G59*1.2</f>
        <v>357.66291631016401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357.66291631016401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122</v>
      </c>
      <c r="C31" s="62">
        <f>C30-ROUND(C30/1.2,5)</f>
        <v>59.610486310163992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123</v>
      </c>
      <c r="C32" s="67">
        <f>C30*I35</f>
        <v>395.76634858327384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3" t="s">
        <v>124</v>
      </c>
      <c r="B33" s="84"/>
      <c r="C33" s="85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114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116</v>
      </c>
      <c r="C35" s="76">
        <f>ССР!D68+ССР!E68</f>
        <v>6689.1834252893495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120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121</v>
      </c>
      <c r="C37" s="76">
        <f>ССР!G68-'Сводка затрат'!C29</f>
        <v>121.41131884489795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6810.5947441342478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122</v>
      </c>
      <c r="C39" s="62">
        <f>C38-ROUND(C38/1.2,5)</f>
        <v>1135.0991241342481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123</v>
      </c>
      <c r="C40" s="77">
        <f>C38*I36</f>
        <v>7900.2374611750729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125</v>
      </c>
      <c r="C42" s="79">
        <f>C40+C32</f>
        <v>8296.0038097583474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126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zoomScale="90" zoomScaleNormal="90" workbookViewId="0">
      <selection activeCell="B18" sqref="B18:B19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127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4841.1919074013003</v>
      </c>
      <c r="E25" s="20">
        <v>329.69185012754002</v>
      </c>
      <c r="F25" s="20">
        <v>0</v>
      </c>
      <c r="G25" s="20">
        <v>0</v>
      </c>
      <c r="H25" s="20">
        <v>5170.8837575287998</v>
      </c>
    </row>
    <row r="26" spans="1:8" ht="16.95" customHeight="1" x14ac:dyDescent="0.3">
      <c r="A26" s="6"/>
      <c r="B26" s="9"/>
      <c r="C26" s="9" t="s">
        <v>26</v>
      </c>
      <c r="D26" s="20">
        <v>4841.1919074013003</v>
      </c>
      <c r="E26" s="20">
        <v>329.69185012754002</v>
      </c>
      <c r="F26" s="20">
        <v>0</v>
      </c>
      <c r="G26" s="20">
        <v>0</v>
      </c>
      <c r="H26" s="20">
        <v>5170.8837575287998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4841.1919074013003</v>
      </c>
      <c r="E42" s="20">
        <v>329.69185012754002</v>
      </c>
      <c r="F42" s="20">
        <v>0</v>
      </c>
      <c r="G42" s="20">
        <v>0</v>
      </c>
      <c r="H42" s="20">
        <v>5170.8837575287998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96.823838148025999</v>
      </c>
      <c r="E44" s="20">
        <v>6.5938370025508002</v>
      </c>
      <c r="F44" s="20">
        <v>0</v>
      </c>
      <c r="G44" s="20">
        <v>0</v>
      </c>
      <c r="H44" s="20">
        <v>103.41767515058</v>
      </c>
    </row>
    <row r="45" spans="1:8" ht="16.95" customHeight="1" x14ac:dyDescent="0.3">
      <c r="A45" s="6"/>
      <c r="B45" s="9"/>
      <c r="C45" s="9" t="s">
        <v>41</v>
      </c>
      <c r="D45" s="20">
        <v>96.823838148025999</v>
      </c>
      <c r="E45" s="20">
        <v>6.5938370025508002</v>
      </c>
      <c r="F45" s="20">
        <v>0</v>
      </c>
      <c r="G45" s="20">
        <v>0</v>
      </c>
      <c r="H45" s="20">
        <v>103.41767515058</v>
      </c>
    </row>
    <row r="46" spans="1:8" ht="16.95" customHeight="1" x14ac:dyDescent="0.3">
      <c r="A46" s="6"/>
      <c r="B46" s="9"/>
      <c r="C46" s="9" t="s">
        <v>42</v>
      </c>
      <c r="D46" s="20">
        <v>4938.0157455492999</v>
      </c>
      <c r="E46" s="20">
        <v>336.28568713009003</v>
      </c>
      <c r="F46" s="20">
        <v>0</v>
      </c>
      <c r="G46" s="20">
        <v>0</v>
      </c>
      <c r="H46" s="20">
        <v>5274.3014326794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15.723009246023</v>
      </c>
      <c r="H48" s="20">
        <v>15.723009246023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128.88221095884001</v>
      </c>
      <c r="E49" s="20">
        <v>8.7770564340956003</v>
      </c>
      <c r="F49" s="20">
        <v>0</v>
      </c>
      <c r="G49" s="20">
        <v>0</v>
      </c>
      <c r="H49" s="20">
        <v>137.65926739294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73.825074375</v>
      </c>
      <c r="H50" s="20">
        <v>73.825074375</v>
      </c>
    </row>
    <row r="51" spans="1:8" ht="16.95" customHeight="1" x14ac:dyDescent="0.3">
      <c r="A51" s="6"/>
      <c r="B51" s="9"/>
      <c r="C51" s="9" t="s">
        <v>65</v>
      </c>
      <c r="D51" s="20">
        <v>128.88221095884001</v>
      </c>
      <c r="E51" s="20">
        <v>8.7770564340956003</v>
      </c>
      <c r="F51" s="20">
        <v>0</v>
      </c>
      <c r="G51" s="20">
        <v>89.548083621022997</v>
      </c>
      <c r="H51" s="20">
        <v>227.20735101395999</v>
      </c>
    </row>
    <row r="52" spans="1:8" ht="16.95" customHeight="1" x14ac:dyDescent="0.3">
      <c r="A52" s="6"/>
      <c r="B52" s="9"/>
      <c r="C52" s="9" t="s">
        <v>64</v>
      </c>
      <c r="D52" s="20">
        <v>5066.8979565080999</v>
      </c>
      <c r="E52" s="20">
        <v>345.06274356418999</v>
      </c>
      <c r="F52" s="20">
        <v>0</v>
      </c>
      <c r="G52" s="20">
        <v>89.548083621022997</v>
      </c>
      <c r="H52" s="20">
        <v>5501.5087836933999</v>
      </c>
    </row>
    <row r="53" spans="1:8" ht="16.95" customHeight="1" x14ac:dyDescent="0.3">
      <c r="A53" s="6"/>
      <c r="B53" s="9"/>
      <c r="C53" s="9" t="s">
        <v>63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ht="16.95" customHeight="1" x14ac:dyDescent="0.3">
      <c r="A55" s="6"/>
      <c r="B55" s="9"/>
      <c r="C55" s="9" t="s">
        <v>62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ht="16.95" customHeight="1" x14ac:dyDescent="0.3">
      <c r="A56" s="6"/>
      <c r="B56" s="9"/>
      <c r="C56" s="9" t="s">
        <v>61</v>
      </c>
      <c r="D56" s="20">
        <v>5066.8979565080999</v>
      </c>
      <c r="E56" s="20">
        <v>345.06274356418999</v>
      </c>
      <c r="F56" s="20">
        <v>0</v>
      </c>
      <c r="G56" s="20">
        <v>89.548083621022997</v>
      </c>
      <c r="H56" s="20">
        <v>5501.5087836933999</v>
      </c>
    </row>
    <row r="57" spans="1:8" ht="153" customHeight="1" x14ac:dyDescent="0.3">
      <c r="A57" s="6"/>
      <c r="B57" s="9"/>
      <c r="C57" s="9" t="s">
        <v>60</v>
      </c>
      <c r="D57" s="20"/>
      <c r="E57" s="20"/>
      <c r="F57" s="20"/>
      <c r="G57" s="20"/>
      <c r="H57" s="20"/>
    </row>
    <row r="58" spans="1:8" x14ac:dyDescent="0.3">
      <c r="A58" s="6">
        <v>6</v>
      </c>
      <c r="B58" s="6" t="s">
        <v>59</v>
      </c>
      <c r="C58" s="7" t="s">
        <v>58</v>
      </c>
      <c r="D58" s="20">
        <v>0</v>
      </c>
      <c r="E58" s="20">
        <v>0</v>
      </c>
      <c r="F58" s="20">
        <v>0</v>
      </c>
      <c r="G58" s="20">
        <v>298.05243025847</v>
      </c>
      <c r="H58" s="20">
        <v>298.05243025847</v>
      </c>
    </row>
    <row r="59" spans="1:8" ht="16.95" customHeight="1" x14ac:dyDescent="0.3">
      <c r="A59" s="6"/>
      <c r="B59" s="9"/>
      <c r="C59" s="9" t="s">
        <v>57</v>
      </c>
      <c r="D59" s="20">
        <v>0</v>
      </c>
      <c r="E59" s="20">
        <v>0</v>
      </c>
      <c r="F59" s="20">
        <v>0</v>
      </c>
      <c r="G59" s="20">
        <v>298.05243025847</v>
      </c>
      <c r="H59" s="20">
        <v>298.05243025847</v>
      </c>
    </row>
    <row r="60" spans="1:8" ht="16.95" customHeight="1" x14ac:dyDescent="0.3">
      <c r="A60" s="6"/>
      <c r="B60" s="9"/>
      <c r="C60" s="9" t="s">
        <v>56</v>
      </c>
      <c r="D60" s="20">
        <v>5066.8979565080999</v>
      </c>
      <c r="E60" s="20">
        <v>345.06274356418999</v>
      </c>
      <c r="F60" s="20">
        <v>0</v>
      </c>
      <c r="G60" s="20">
        <v>387.6005138795</v>
      </c>
      <c r="H60" s="20">
        <v>5799.5612139517998</v>
      </c>
    </row>
    <row r="61" spans="1:8" ht="16.95" customHeight="1" x14ac:dyDescent="0.3">
      <c r="A61" s="6"/>
      <c r="B61" s="9"/>
      <c r="C61" s="9" t="s">
        <v>55</v>
      </c>
      <c r="D61" s="20"/>
      <c r="E61" s="20"/>
      <c r="F61" s="20"/>
      <c r="G61" s="20"/>
      <c r="H61" s="20"/>
    </row>
    <row r="62" spans="1:8" ht="34.200000000000003" customHeight="1" x14ac:dyDescent="0.3">
      <c r="A62" s="6">
        <v>7</v>
      </c>
      <c r="B62" s="6" t="s">
        <v>54</v>
      </c>
      <c r="C62" s="7" t="s">
        <v>53</v>
      </c>
      <c r="D62" s="20">
        <f>D60 * 3%</f>
        <v>152.00693869524298</v>
      </c>
      <c r="E62" s="20">
        <f>E60 * 3%</f>
        <v>10.351882306925699</v>
      </c>
      <c r="F62" s="20">
        <f>F60 * 3%</f>
        <v>0</v>
      </c>
      <c r="G62" s="20">
        <f>G60 * 3%</f>
        <v>11.628015416384999</v>
      </c>
      <c r="H62" s="20">
        <f>SUM(D62:G62)</f>
        <v>173.98683641855368</v>
      </c>
    </row>
    <row r="63" spans="1:8" ht="16.95" customHeight="1" x14ac:dyDescent="0.3">
      <c r="A63" s="6"/>
      <c r="B63" s="9"/>
      <c r="C63" s="9" t="s">
        <v>52</v>
      </c>
      <c r="D63" s="20">
        <f>D62</f>
        <v>152.00693869524298</v>
      </c>
      <c r="E63" s="20">
        <f>E62</f>
        <v>10.351882306925699</v>
      </c>
      <c r="F63" s="20">
        <f>F62</f>
        <v>0</v>
      </c>
      <c r="G63" s="20">
        <f>G62</f>
        <v>11.628015416384999</v>
      </c>
      <c r="H63" s="20">
        <f>SUM(D63:G63)</f>
        <v>173.98683641855368</v>
      </c>
    </row>
    <row r="64" spans="1:8" ht="16.95" customHeight="1" x14ac:dyDescent="0.3">
      <c r="A64" s="6"/>
      <c r="B64" s="9"/>
      <c r="C64" s="9" t="s">
        <v>51</v>
      </c>
      <c r="D64" s="20">
        <f>D63 + D60</f>
        <v>5218.9048952033427</v>
      </c>
      <c r="E64" s="20">
        <f>E63 + E60</f>
        <v>355.41462587111567</v>
      </c>
      <c r="F64" s="20">
        <f>F63 + F60</f>
        <v>0</v>
      </c>
      <c r="G64" s="20">
        <f>G63 + G60</f>
        <v>399.22852929588498</v>
      </c>
      <c r="H64" s="20">
        <f>SUM(D64:G64)</f>
        <v>5973.5480503703429</v>
      </c>
    </row>
    <row r="65" spans="1:8" ht="16.95" customHeight="1" x14ac:dyDescent="0.3">
      <c r="A65" s="6"/>
      <c r="B65" s="9"/>
      <c r="C65" s="9" t="s">
        <v>50</v>
      </c>
      <c r="D65" s="20"/>
      <c r="E65" s="20"/>
      <c r="F65" s="20"/>
      <c r="G65" s="20"/>
      <c r="H65" s="20"/>
    </row>
    <row r="66" spans="1:8" ht="16.95" customHeight="1" x14ac:dyDescent="0.3">
      <c r="A66" s="6">
        <v>8</v>
      </c>
      <c r="B66" s="6" t="s">
        <v>49</v>
      </c>
      <c r="C66" s="7" t="s">
        <v>48</v>
      </c>
      <c r="D66" s="20">
        <f>D64 * 20%</f>
        <v>1043.7809790406686</v>
      </c>
      <c r="E66" s="20">
        <f>E64 * 20%</f>
        <v>71.082925174223135</v>
      </c>
      <c r="F66" s="20">
        <f>F64 * 20%</f>
        <v>0</v>
      </c>
      <c r="G66" s="20">
        <f>G64 * 20%</f>
        <v>79.845705859177002</v>
      </c>
      <c r="H66" s="20">
        <f>SUM(D66:G66)</f>
        <v>1194.7096100740689</v>
      </c>
    </row>
    <row r="67" spans="1:8" ht="16.95" customHeight="1" x14ac:dyDescent="0.3">
      <c r="A67" s="6"/>
      <c r="B67" s="9"/>
      <c r="C67" s="9" t="s">
        <v>47</v>
      </c>
      <c r="D67" s="20">
        <f>D66</f>
        <v>1043.7809790406686</v>
      </c>
      <c r="E67" s="20">
        <f>E66</f>
        <v>71.082925174223135</v>
      </c>
      <c r="F67" s="20">
        <f>F66</f>
        <v>0</v>
      </c>
      <c r="G67" s="20">
        <f>G66</f>
        <v>79.845705859177002</v>
      </c>
      <c r="H67" s="20">
        <f>SUM(D67:G67)</f>
        <v>1194.7096100740689</v>
      </c>
    </row>
    <row r="68" spans="1:8" ht="16.95" customHeight="1" x14ac:dyDescent="0.3">
      <c r="A68" s="6"/>
      <c r="B68" s="9"/>
      <c r="C68" s="9" t="s">
        <v>46</v>
      </c>
      <c r="D68" s="20">
        <f>D67 + D64</f>
        <v>6262.6858742440108</v>
      </c>
      <c r="E68" s="20">
        <f>E67 + E64</f>
        <v>426.49755104533881</v>
      </c>
      <c r="F68" s="20">
        <f>F67 + F64</f>
        <v>0</v>
      </c>
      <c r="G68" s="20">
        <f>G67 + G64</f>
        <v>479.07423515506196</v>
      </c>
      <c r="H68" s="20">
        <f>SUM(D68:G68)</f>
        <v>7168.2576604444112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127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76</v>
      </c>
      <c r="D13" s="19">
        <v>4841.1919074013003</v>
      </c>
      <c r="E13" s="19">
        <v>329.69185012754002</v>
      </c>
      <c r="F13" s="19">
        <v>0</v>
      </c>
      <c r="G13" s="19">
        <v>0</v>
      </c>
      <c r="H13" s="19">
        <v>5170.8837575287998</v>
      </c>
      <c r="J13" s="5"/>
    </row>
    <row r="14" spans="1:14" ht="16.95" customHeight="1" x14ac:dyDescent="0.3">
      <c r="A14" s="6"/>
      <c r="B14" s="9"/>
      <c r="C14" s="9" t="s">
        <v>77</v>
      </c>
      <c r="D14" s="19">
        <v>4841.1919074013003</v>
      </c>
      <c r="E14" s="19">
        <v>329.69185012754002</v>
      </c>
      <c r="F14" s="19">
        <v>0</v>
      </c>
      <c r="G14" s="19">
        <v>0</v>
      </c>
      <c r="H14" s="19">
        <v>5170.8837575287998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127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75</v>
      </c>
      <c r="C13" s="25" t="s">
        <v>79</v>
      </c>
      <c r="D13" s="19">
        <v>0</v>
      </c>
      <c r="E13" s="19">
        <v>0</v>
      </c>
      <c r="F13" s="19">
        <v>0</v>
      </c>
      <c r="G13" s="19">
        <v>15.723009246023</v>
      </c>
      <c r="H13" s="19">
        <v>15.723009246023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15.723009246023</v>
      </c>
      <c r="H14" s="19">
        <v>15.723009246023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7" t="s">
        <v>127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74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58</v>
      </c>
      <c r="D13" s="19">
        <v>0</v>
      </c>
      <c r="E13" s="19">
        <v>0</v>
      </c>
      <c r="F13" s="19">
        <v>0</v>
      </c>
      <c r="G13" s="19">
        <v>298.05243025847</v>
      </c>
      <c r="H13" s="19">
        <v>298.05243025847</v>
      </c>
      <c r="J13" s="5"/>
    </row>
    <row r="14" spans="1:14" ht="16.95" customHeight="1" x14ac:dyDescent="0.3">
      <c r="A14" s="6"/>
      <c r="B14" s="9"/>
      <c r="C14" s="9" t="s">
        <v>77</v>
      </c>
      <c r="D14" s="19">
        <v>0</v>
      </c>
      <c r="E14" s="19">
        <v>0</v>
      </c>
      <c r="F14" s="19">
        <v>0</v>
      </c>
      <c r="G14" s="19">
        <v>298.05243025847</v>
      </c>
      <c r="H14" s="19">
        <v>298.05243025847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zoomScale="75" zoomScaleNormal="87" workbookViewId="0">
      <selection activeCell="H3" sqref="H3:H33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82</v>
      </c>
      <c r="B1" s="37" t="s">
        <v>83</v>
      </c>
      <c r="C1" s="37" t="s">
        <v>84</v>
      </c>
      <c r="D1" s="37" t="s">
        <v>85</v>
      </c>
      <c r="E1" s="37" t="s">
        <v>86</v>
      </c>
      <c r="F1" s="37" t="s">
        <v>87</v>
      </c>
      <c r="G1" s="37" t="s">
        <v>88</v>
      </c>
      <c r="H1" s="37" t="s">
        <v>89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25</v>
      </c>
      <c r="B3" s="96"/>
      <c r="C3" s="45"/>
      <c r="D3" s="43">
        <v>5170.8837575287998</v>
      </c>
      <c r="E3" s="41"/>
      <c r="F3" s="41"/>
      <c r="G3" s="41"/>
      <c r="H3" s="48"/>
    </row>
    <row r="4" spans="1:8" x14ac:dyDescent="0.3">
      <c r="A4" s="97" t="s">
        <v>90</v>
      </c>
      <c r="B4" s="42" t="s">
        <v>91</v>
      </c>
      <c r="C4" s="45"/>
      <c r="D4" s="43">
        <v>4841.1919074013003</v>
      </c>
      <c r="E4" s="41"/>
      <c r="F4" s="41"/>
      <c r="G4" s="41"/>
      <c r="H4" s="48"/>
    </row>
    <row r="5" spans="1:8" x14ac:dyDescent="0.3">
      <c r="A5" s="97"/>
      <c r="B5" s="42" t="s">
        <v>92</v>
      </c>
      <c r="C5" s="37"/>
      <c r="D5" s="43">
        <v>329.69185012754002</v>
      </c>
      <c r="E5" s="41"/>
      <c r="F5" s="41"/>
      <c r="G5" s="41"/>
      <c r="H5" s="47"/>
    </row>
    <row r="6" spans="1:8" x14ac:dyDescent="0.3">
      <c r="A6" s="100"/>
      <c r="B6" s="42" t="s">
        <v>93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94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76</v>
      </c>
      <c r="B8" s="99"/>
      <c r="C8" s="97" t="s">
        <v>96</v>
      </c>
      <c r="D8" s="44">
        <v>5170.8837575287998</v>
      </c>
      <c r="E8" s="41">
        <v>0.52</v>
      </c>
      <c r="F8" s="41" t="s">
        <v>95</v>
      </c>
      <c r="G8" s="44">
        <v>9944.007226017</v>
      </c>
      <c r="H8" s="47"/>
    </row>
    <row r="9" spans="1:8" x14ac:dyDescent="0.3">
      <c r="A9" s="101">
        <v>1</v>
      </c>
      <c r="B9" s="42" t="s">
        <v>91</v>
      </c>
      <c r="C9" s="97"/>
      <c r="D9" s="44">
        <v>4841.1919074013003</v>
      </c>
      <c r="E9" s="41"/>
      <c r="F9" s="41"/>
      <c r="G9" s="41"/>
      <c r="H9" s="100" t="s">
        <v>25</v>
      </c>
    </row>
    <row r="10" spans="1:8" x14ac:dyDescent="0.3">
      <c r="A10" s="97"/>
      <c r="B10" s="42" t="s">
        <v>92</v>
      </c>
      <c r="C10" s="97"/>
      <c r="D10" s="44">
        <v>329.69185012754002</v>
      </c>
      <c r="E10" s="41"/>
      <c r="F10" s="41"/>
      <c r="G10" s="41"/>
      <c r="H10" s="100"/>
    </row>
    <row r="11" spans="1:8" x14ac:dyDescent="0.3">
      <c r="A11" s="97"/>
      <c r="B11" s="42" t="s">
        <v>93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94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45</v>
      </c>
      <c r="B13" s="96"/>
      <c r="C13" s="37"/>
      <c r="D13" s="43">
        <v>15.723009246023</v>
      </c>
      <c r="E13" s="41"/>
      <c r="F13" s="41"/>
      <c r="G13" s="41"/>
      <c r="H13" s="47"/>
    </row>
    <row r="14" spans="1:8" x14ac:dyDescent="0.3">
      <c r="A14" s="97" t="s">
        <v>97</v>
      </c>
      <c r="B14" s="42" t="s">
        <v>91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92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93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94</v>
      </c>
      <c r="C17" s="37"/>
      <c r="D17" s="43">
        <v>15.723009246023</v>
      </c>
      <c r="E17" s="41"/>
      <c r="F17" s="41"/>
      <c r="G17" s="41"/>
      <c r="H17" s="47"/>
    </row>
    <row r="18" spans="1:8" x14ac:dyDescent="0.3">
      <c r="A18" s="98" t="s">
        <v>79</v>
      </c>
      <c r="B18" s="99"/>
      <c r="C18" s="97" t="s">
        <v>96</v>
      </c>
      <c r="D18" s="44">
        <v>15.723009246023</v>
      </c>
      <c r="E18" s="41">
        <v>0.52</v>
      </c>
      <c r="F18" s="41" t="s">
        <v>95</v>
      </c>
      <c r="G18" s="44">
        <v>30.236556242351998</v>
      </c>
      <c r="H18" s="47"/>
    </row>
    <row r="19" spans="1:8" x14ac:dyDescent="0.3">
      <c r="A19" s="101">
        <v>1</v>
      </c>
      <c r="B19" s="42" t="s">
        <v>91</v>
      </c>
      <c r="C19" s="97"/>
      <c r="D19" s="44">
        <v>0</v>
      </c>
      <c r="E19" s="41"/>
      <c r="F19" s="41"/>
      <c r="G19" s="41"/>
      <c r="H19" s="100" t="s">
        <v>25</v>
      </c>
    </row>
    <row r="20" spans="1:8" x14ac:dyDescent="0.3">
      <c r="A20" s="97"/>
      <c r="B20" s="42" t="s">
        <v>92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93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94</v>
      </c>
      <c r="C22" s="97"/>
      <c r="D22" s="44">
        <v>15.723009246023</v>
      </c>
      <c r="E22" s="41"/>
      <c r="F22" s="41"/>
      <c r="G22" s="41"/>
      <c r="H22" s="100"/>
    </row>
    <row r="23" spans="1:8" ht="24.6" x14ac:dyDescent="0.3">
      <c r="A23" s="95" t="s">
        <v>58</v>
      </c>
      <c r="B23" s="96"/>
      <c r="C23" s="37"/>
      <c r="D23" s="43">
        <v>298.05243025847</v>
      </c>
      <c r="E23" s="41"/>
      <c r="F23" s="41"/>
      <c r="G23" s="41"/>
      <c r="H23" s="47"/>
    </row>
    <row r="24" spans="1:8" x14ac:dyDescent="0.3">
      <c r="A24" s="97" t="s">
        <v>98</v>
      </c>
      <c r="B24" s="42" t="s">
        <v>91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92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93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7"/>
      <c r="B27" s="42" t="s">
        <v>94</v>
      </c>
      <c r="C27" s="37"/>
      <c r="D27" s="43">
        <v>298.05243025847</v>
      </c>
      <c r="E27" s="41"/>
      <c r="F27" s="41"/>
      <c r="G27" s="41"/>
      <c r="H27" s="47"/>
    </row>
    <row r="28" spans="1:8" x14ac:dyDescent="0.3">
      <c r="A28" s="98" t="s">
        <v>58</v>
      </c>
      <c r="B28" s="99"/>
      <c r="C28" s="97" t="s">
        <v>96</v>
      </c>
      <c r="D28" s="44">
        <v>298.05243025847</v>
      </c>
      <c r="E28" s="41">
        <v>0.52</v>
      </c>
      <c r="F28" s="41" t="s">
        <v>95</v>
      </c>
      <c r="G28" s="44">
        <v>573.17775049705995</v>
      </c>
      <c r="H28" s="47"/>
    </row>
    <row r="29" spans="1:8" x14ac:dyDescent="0.3">
      <c r="A29" s="101">
        <v>1</v>
      </c>
      <c r="B29" s="42" t="s">
        <v>91</v>
      </c>
      <c r="C29" s="97"/>
      <c r="D29" s="44">
        <v>0</v>
      </c>
      <c r="E29" s="41"/>
      <c r="F29" s="41"/>
      <c r="G29" s="41"/>
      <c r="H29" s="100" t="s">
        <v>25</v>
      </c>
    </row>
    <row r="30" spans="1:8" x14ac:dyDescent="0.3">
      <c r="A30" s="97"/>
      <c r="B30" s="42" t="s">
        <v>92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93</v>
      </c>
      <c r="C31" s="97"/>
      <c r="D31" s="44">
        <v>0</v>
      </c>
      <c r="E31" s="41"/>
      <c r="F31" s="41"/>
      <c r="G31" s="41"/>
      <c r="H31" s="100"/>
    </row>
    <row r="32" spans="1:8" x14ac:dyDescent="0.3">
      <c r="A32" s="97"/>
      <c r="B32" s="42" t="s">
        <v>94</v>
      </c>
      <c r="C32" s="97"/>
      <c r="D32" s="44">
        <v>298.05243025847</v>
      </c>
      <c r="E32" s="41"/>
      <c r="F32" s="41"/>
      <c r="G32" s="41"/>
      <c r="H32" s="100"/>
    </row>
    <row r="33" spans="1:8" x14ac:dyDescent="0.3">
      <c r="A33" s="46"/>
      <c r="C33" s="46"/>
      <c r="D33" s="40"/>
      <c r="E33" s="40"/>
      <c r="F33" s="40"/>
      <c r="G33" s="40"/>
      <c r="H33" s="49"/>
    </row>
    <row r="35" spans="1:8" x14ac:dyDescent="0.3">
      <c r="A35" s="94" t="s">
        <v>99</v>
      </c>
      <c r="B35" s="94"/>
      <c r="C35" s="94"/>
      <c r="D35" s="94"/>
      <c r="E35" s="94"/>
      <c r="F35" s="94"/>
      <c r="G35" s="94"/>
      <c r="H35" s="94"/>
    </row>
    <row r="36" spans="1:8" x14ac:dyDescent="0.3">
      <c r="A36" s="94" t="s">
        <v>100</v>
      </c>
      <c r="B36" s="94"/>
      <c r="C36" s="94"/>
      <c r="D36" s="94"/>
      <c r="E36" s="94"/>
      <c r="F36" s="94"/>
      <c r="G36" s="94"/>
      <c r="H36" s="94"/>
    </row>
  </sheetData>
  <mergeCells count="2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35:H35"/>
    <mergeCell ref="A36:H36"/>
    <mergeCell ref="A23:B23"/>
    <mergeCell ref="A24:A27"/>
    <mergeCell ref="A28:B28"/>
    <mergeCell ref="H29:H32"/>
    <mergeCell ref="C28:C32"/>
    <mergeCell ref="A29:A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101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102</v>
      </c>
      <c r="B3" s="6" t="s">
        <v>103</v>
      </c>
      <c r="C3" s="6" t="s">
        <v>104</v>
      </c>
      <c r="D3" s="6" t="s">
        <v>105</v>
      </c>
      <c r="E3" s="6" t="s">
        <v>106</v>
      </c>
      <c r="F3" s="6" t="s">
        <v>107</v>
      </c>
      <c r="G3" s="6" t="s">
        <v>108</v>
      </c>
      <c r="H3" s="6" t="s">
        <v>109</v>
      </c>
    </row>
    <row r="4" spans="1:8" ht="39" customHeight="1" x14ac:dyDescent="0.3">
      <c r="A4" s="25" t="s">
        <v>110</v>
      </c>
      <c r="B4" s="26" t="s">
        <v>95</v>
      </c>
      <c r="C4" s="27">
        <v>0.74668749999999995</v>
      </c>
      <c r="D4" s="27">
        <v>5103.9171675885</v>
      </c>
      <c r="E4" s="26">
        <v>6</v>
      </c>
      <c r="F4" s="26"/>
      <c r="G4" s="27">
        <v>3811.0311500736998</v>
      </c>
      <c r="H4" s="28"/>
    </row>
    <row r="5" spans="1:8" ht="39" customHeight="1" x14ac:dyDescent="0.3">
      <c r="A5" s="25" t="s">
        <v>111</v>
      </c>
      <c r="B5" s="26" t="s">
        <v>95</v>
      </c>
      <c r="C5" s="27">
        <v>0.21775</v>
      </c>
      <c r="D5" s="27">
        <v>818.22700652441995</v>
      </c>
      <c r="E5" s="26">
        <v>6</v>
      </c>
      <c r="F5" s="26"/>
      <c r="G5" s="27">
        <v>178.16893067069</v>
      </c>
      <c r="H5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2025-11-18T02:16:27Z</dcterms:modified>
</cp:coreProperties>
</file>